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H13" i="1"/>
  <c r="H14" i="1"/>
  <c r="M13" i="1" l="1"/>
  <c r="M14" i="1"/>
  <c r="L14" i="1"/>
  <c r="L13" i="1"/>
  <c r="L15" i="1" s="1"/>
  <c r="M15" i="1" l="1"/>
  <c r="N15" i="1" s="1"/>
  <c r="F8" i="1"/>
  <c r="C8" i="1" s="1"/>
  <c r="N13" i="1" s="1"/>
  <c r="N14" i="1" l="1"/>
</calcChain>
</file>

<file path=xl/sharedStrings.xml><?xml version="1.0" encoding="utf-8"?>
<sst xmlns="http://schemas.openxmlformats.org/spreadsheetml/2006/main" count="47" uniqueCount="47">
  <si>
    <t xml:space="preserve">Category: </t>
  </si>
  <si>
    <t xml:space="preserve">Period: </t>
  </si>
  <si>
    <t>15.05.2020 - 15.06.2020</t>
  </si>
  <si>
    <t>Paid by:</t>
  </si>
  <si>
    <t xml:space="preserve">TOTAL Budget for Compensation: </t>
  </si>
  <si>
    <t>WB</t>
  </si>
  <si>
    <t>AIIB</t>
  </si>
  <si>
    <t>N</t>
  </si>
  <si>
    <t>Description</t>
  </si>
  <si>
    <t>Pending confirmations (out of selected cases)</t>
  </si>
  <si>
    <t>a</t>
  </si>
  <si>
    <t>b</t>
  </si>
  <si>
    <t>c</t>
  </si>
  <si>
    <t>d</t>
  </si>
  <si>
    <t>e</t>
  </si>
  <si>
    <t>f</t>
  </si>
  <si>
    <t>j</t>
  </si>
  <si>
    <t>k</t>
  </si>
  <si>
    <t>Supporting documents</t>
  </si>
  <si>
    <t>g</t>
  </si>
  <si>
    <t>h</t>
  </si>
  <si>
    <t>i</t>
  </si>
  <si>
    <t>Number of Beneficiaries received compensations</t>
  </si>
  <si>
    <t>1EUR : 3.77</t>
  </si>
  <si>
    <t xml:space="preserve">Current rate EUR: GEL </t>
  </si>
  <si>
    <t>TOTAL Claim</t>
  </si>
  <si>
    <t>Quantity of Beneficiaries  eligible for compensation, but transfer was retutned</t>
  </si>
  <si>
    <t>TOTAL</t>
  </si>
  <si>
    <t>l</t>
  </si>
  <si>
    <t>m</t>
  </si>
  <si>
    <t>n</t>
  </si>
  <si>
    <t>One-off and Unemployment Benefits for the Second component of the Georgia  Emergency Covid-19 Response Project (P173911)</t>
  </si>
  <si>
    <t xml:space="preserve">Reimbursement Report </t>
  </si>
  <si>
    <t>State Employment Support Agency (SESA)</t>
  </si>
  <si>
    <t xml:space="preserve">Compensations/one-offs  (300 GEL) </t>
  </si>
  <si>
    <t>Compensations/unemployment for 6 months  (200 GEL)</t>
  </si>
  <si>
    <t>Returned payments within the reporting period (GEL)</t>
  </si>
  <si>
    <t xml:space="preserve">Amount paid within the reporting period (GEL)                  </t>
  </si>
  <si>
    <t>Number of cases ramdomly checked by the WB-PIU</t>
  </si>
  <si>
    <t>The number of  immediate confirmations by  beneficiaries out of selected  ramdom cases to the PIU</t>
  </si>
  <si>
    <t xml:space="preserve">The number of  applications  PIU has requested additional verifications  </t>
  </si>
  <si>
    <t>Amount eligible for the WB (45%)</t>
  </si>
  <si>
    <t>Amount eligible for the AIIB (45%)</t>
  </si>
  <si>
    <t>Current Claim from TOTAL Category budget (%)</t>
  </si>
  <si>
    <t xml:space="preserve">TOTAL amount for compensation </t>
  </si>
  <si>
    <t>o</t>
  </si>
  <si>
    <t xml:space="preserve">enclosed to the application (Official requests to SESA: a) request for application  b) request for materials under  selected ramdom cases c) additional clarifications after verification of transfers d) Supmitted applications e) supporting financial documents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</si>
</sst>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EUR]\ * #,##0.00_);_([$EUR]\ * \(#,##0.00\);_([$EUR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/>
    <xf numFmtId="43" fontId="3" fillId="0" borderId="0" xfId="0" applyNumberFormat="1" applyFont="1"/>
    <xf numFmtId="43" fontId="3" fillId="0" borderId="0" xfId="1" applyFont="1"/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1" xfId="0" applyFont="1" applyBorder="1"/>
    <xf numFmtId="43" fontId="3" fillId="0" borderId="9" xfId="0" applyNumberFormat="1" applyFont="1" applyBorder="1"/>
    <xf numFmtId="0" fontId="3" fillId="0" borderId="13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9" xfId="0" applyFont="1" applyBorder="1"/>
    <xf numFmtId="43" fontId="2" fillId="0" borderId="10" xfId="0" applyNumberFormat="1" applyFont="1" applyBorder="1"/>
    <xf numFmtId="43" fontId="3" fillId="0" borderId="14" xfId="1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43" fontId="2" fillId="5" borderId="2" xfId="1" applyFont="1" applyFill="1" applyBorder="1" applyAlignment="1">
      <alignment horizontal="center" vertical="center"/>
    </xf>
    <xf numFmtId="43" fontId="3" fillId="0" borderId="15" xfId="0" applyNumberFormat="1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topLeftCell="A2" zoomScale="80" zoomScaleNormal="80" workbookViewId="0">
      <selection activeCell="B14" sqref="B14"/>
    </sheetView>
  </sheetViews>
  <sheetFormatPr defaultRowHeight="15.6" x14ac:dyDescent="0.3"/>
  <cols>
    <col min="1" max="1" width="19" style="3" customWidth="1"/>
    <col min="2" max="2" width="31.77734375" style="3" customWidth="1"/>
    <col min="3" max="3" width="31" style="3" customWidth="1"/>
    <col min="4" max="5" width="22.44140625" style="3" customWidth="1"/>
    <col min="6" max="6" width="23.88671875" style="3" customWidth="1"/>
    <col min="7" max="7" width="21.109375" style="3" customWidth="1"/>
    <col min="8" max="8" width="21" style="3" customWidth="1"/>
    <col min="9" max="9" width="30.77734375" style="3" customWidth="1"/>
    <col min="10" max="10" width="24.21875" style="3" customWidth="1"/>
    <col min="11" max="11" width="27.5546875" style="3" customWidth="1"/>
    <col min="12" max="12" width="15.21875" style="3" customWidth="1"/>
    <col min="13" max="13" width="25.5546875" style="3" customWidth="1"/>
    <col min="14" max="14" width="22.6640625" style="3" customWidth="1"/>
    <col min="15" max="15" width="45" style="3" customWidth="1"/>
    <col min="16" max="16" width="13.6640625" style="3" bestFit="1" customWidth="1"/>
    <col min="17" max="16384" width="8.88671875" style="3"/>
  </cols>
  <sheetData>
    <row r="1" spans="1:16" x14ac:dyDescent="0.3">
      <c r="A1" s="40" t="s">
        <v>32</v>
      </c>
      <c r="B1" s="40"/>
    </row>
    <row r="2" spans="1:16" ht="25.2" customHeight="1" x14ac:dyDescent="0.3">
      <c r="A2" s="40"/>
      <c r="B2" s="40"/>
      <c r="G2" s="4"/>
      <c r="H2" s="4"/>
      <c r="I2" s="5"/>
    </row>
    <row r="4" spans="1:16" x14ac:dyDescent="0.3">
      <c r="A4" s="21" t="s">
        <v>1</v>
      </c>
      <c r="B4" s="39" t="s">
        <v>2</v>
      </c>
      <c r="C4" s="39"/>
    </row>
    <row r="5" spans="1:16" x14ac:dyDescent="0.3">
      <c r="A5" s="21" t="s">
        <v>0</v>
      </c>
      <c r="B5" s="2" t="s">
        <v>31</v>
      </c>
      <c r="C5" s="2"/>
      <c r="D5" s="2"/>
      <c r="E5" s="2"/>
      <c r="F5" s="2"/>
      <c r="G5" s="1"/>
      <c r="I5" s="2"/>
    </row>
    <row r="6" spans="1:16" x14ac:dyDescent="0.3">
      <c r="A6" s="21" t="s">
        <v>3</v>
      </c>
      <c r="B6" s="2" t="s">
        <v>33</v>
      </c>
    </row>
    <row r="7" spans="1:16" ht="30.6" customHeight="1" x14ac:dyDescent="0.3">
      <c r="A7" s="22"/>
      <c r="C7" s="23" t="s">
        <v>27</v>
      </c>
      <c r="D7" s="23" t="s">
        <v>5</v>
      </c>
      <c r="E7" s="23"/>
      <c r="F7" s="23" t="s">
        <v>6</v>
      </c>
    </row>
    <row r="8" spans="1:16" x14ac:dyDescent="0.3">
      <c r="A8" s="21" t="s">
        <v>4</v>
      </c>
      <c r="C8" s="6">
        <f>F8+D8</f>
        <v>97466666.666666672</v>
      </c>
      <c r="D8" s="6">
        <v>43860000</v>
      </c>
      <c r="E8" s="6"/>
      <c r="F8" s="6">
        <f>D8/0.45*55%</f>
        <v>53606666.666666672</v>
      </c>
      <c r="O8" s="7"/>
      <c r="P8" s="7"/>
    </row>
    <row r="9" spans="1:16" x14ac:dyDescent="0.3">
      <c r="A9" s="21" t="s">
        <v>24</v>
      </c>
      <c r="C9" s="6" t="s">
        <v>23</v>
      </c>
      <c r="F9" s="8"/>
      <c r="G9" s="8"/>
      <c r="O9" s="7"/>
      <c r="P9" s="7"/>
    </row>
    <row r="10" spans="1:16" ht="16.2" thickBot="1" x14ac:dyDescent="0.35"/>
    <row r="11" spans="1:16" ht="111.6" customHeight="1" thickBot="1" x14ac:dyDescent="0.35">
      <c r="A11" s="17" t="s">
        <v>7</v>
      </c>
      <c r="B11" s="18" t="s">
        <v>8</v>
      </c>
      <c r="C11" s="19" t="s">
        <v>37</v>
      </c>
      <c r="D11" s="19" t="s">
        <v>36</v>
      </c>
      <c r="E11" s="19" t="s">
        <v>44</v>
      </c>
      <c r="F11" s="19" t="s">
        <v>22</v>
      </c>
      <c r="G11" s="19" t="s">
        <v>26</v>
      </c>
      <c r="H11" s="19" t="s">
        <v>38</v>
      </c>
      <c r="I11" s="19" t="s">
        <v>39</v>
      </c>
      <c r="J11" s="19" t="s">
        <v>40</v>
      </c>
      <c r="K11" s="19" t="s">
        <v>9</v>
      </c>
      <c r="L11" s="19" t="s">
        <v>41</v>
      </c>
      <c r="M11" s="19" t="s">
        <v>42</v>
      </c>
      <c r="N11" s="19" t="s">
        <v>43</v>
      </c>
      <c r="O11" s="20" t="s">
        <v>18</v>
      </c>
    </row>
    <row r="12" spans="1:16" ht="34.799999999999997" customHeight="1" thickBot="1" x14ac:dyDescent="0.35">
      <c r="A12" s="26" t="s">
        <v>10</v>
      </c>
      <c r="B12" s="27" t="s">
        <v>11</v>
      </c>
      <c r="C12" s="27" t="s">
        <v>12</v>
      </c>
      <c r="D12" s="27" t="s">
        <v>13</v>
      </c>
      <c r="E12" s="27" t="s">
        <v>14</v>
      </c>
      <c r="F12" s="27" t="s">
        <v>15</v>
      </c>
      <c r="G12" s="27" t="s">
        <v>19</v>
      </c>
      <c r="H12" s="27" t="s">
        <v>20</v>
      </c>
      <c r="I12" s="27" t="s">
        <v>21</v>
      </c>
      <c r="J12" s="27" t="s">
        <v>16</v>
      </c>
      <c r="K12" s="27" t="s">
        <v>17</v>
      </c>
      <c r="L12" s="27" t="s">
        <v>28</v>
      </c>
      <c r="M12" s="27" t="s">
        <v>29</v>
      </c>
      <c r="N12" s="28" t="s">
        <v>30</v>
      </c>
      <c r="O12" s="28" t="s">
        <v>45</v>
      </c>
    </row>
    <row r="13" spans="1:16" ht="108" customHeight="1" x14ac:dyDescent="0.3">
      <c r="A13" s="9">
        <v>1</v>
      </c>
      <c r="B13" s="24" t="s">
        <v>34</v>
      </c>
      <c r="C13" s="10">
        <v>20043600</v>
      </c>
      <c r="D13" s="10">
        <v>7200</v>
      </c>
      <c r="E13" s="35">
        <f>C13-D13</f>
        <v>20036400</v>
      </c>
      <c r="F13" s="11">
        <v>66812</v>
      </c>
      <c r="G13" s="11">
        <v>24</v>
      </c>
      <c r="H13" s="29">
        <f>I13+J13+K13</f>
        <v>15</v>
      </c>
      <c r="I13" s="29">
        <v>13</v>
      </c>
      <c r="J13" s="29">
        <v>2</v>
      </c>
      <c r="K13" s="29">
        <v>0</v>
      </c>
      <c r="L13" s="10">
        <f>(C13-D13)*45%</f>
        <v>9016380</v>
      </c>
      <c r="M13" s="10">
        <f>(C13-D13)*55%</f>
        <v>11020020</v>
      </c>
      <c r="N13" s="12">
        <f>(C13-D13)/(C8*3.77)</f>
        <v>5.4528334065104662E-2</v>
      </c>
      <c r="O13" s="37" t="s">
        <v>46</v>
      </c>
    </row>
    <row r="14" spans="1:16" ht="31.8" thickBot="1" x14ac:dyDescent="0.35">
      <c r="A14" s="9">
        <v>2</v>
      </c>
      <c r="B14" s="25" t="s">
        <v>35</v>
      </c>
      <c r="C14" s="10">
        <v>18165800</v>
      </c>
      <c r="D14" s="10">
        <v>5400</v>
      </c>
      <c r="E14" s="35">
        <f>C14-D14</f>
        <v>18160400</v>
      </c>
      <c r="F14" s="11">
        <v>90829</v>
      </c>
      <c r="G14" s="11">
        <v>27</v>
      </c>
      <c r="H14" s="30">
        <f>I14+J14+K14</f>
        <v>10</v>
      </c>
      <c r="I14" s="30">
        <v>7</v>
      </c>
      <c r="J14" s="30">
        <v>2</v>
      </c>
      <c r="K14" s="34">
        <v>1</v>
      </c>
      <c r="L14" s="10">
        <f>((C14-D14)-200)*45%</f>
        <v>8172090</v>
      </c>
      <c r="M14" s="33">
        <f>((C14-D14)-200)*55%</f>
        <v>9988110</v>
      </c>
      <c r="N14" s="12">
        <f>(L14+M14)/(C8*3.77)</f>
        <v>4.942232398480334E-2</v>
      </c>
      <c r="O14" s="38"/>
    </row>
    <row r="15" spans="1:16" ht="16.2" thickBot="1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31" t="s">
        <v>25</v>
      </c>
      <c r="L15" s="15">
        <f>SUM(L13:L14)</f>
        <v>17188470</v>
      </c>
      <c r="M15" s="36">
        <f>SUM(M13:M14)</f>
        <v>21008130</v>
      </c>
      <c r="N15" s="32">
        <f>L15+M15</f>
        <v>38196600</v>
      </c>
      <c r="O15" s="16"/>
    </row>
  </sheetData>
  <mergeCells count="3">
    <mergeCell ref="O13:O14"/>
    <mergeCell ref="B4:C4"/>
    <mergeCell ref="A1:B2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2020-10-19T21:17:26Z</dcterms:modified>
</cp:coreProperties>
</file>